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<sst xmlns="http://schemas.openxmlformats.org/spreadsheetml/2006/main" count="52" uniqueCount="49">
  <si>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AGM  absorbed Glass matt</t>
  </si>
  <si>
    <t>Gel</t>
  </si>
  <si>
    <t>Blei nass</t>
  </si>
  <si>
    <t>Batterie / battery</t>
  </si>
  <si>
    <t>W222 70-95Ah</t>
  </si>
  <si>
    <t>X164 100Ah</t>
  </si>
  <si>
    <t>Erhaltungs-ladespannung</t>
  </si>
  <si>
    <t>max. Ladespannung</t>
  </si>
  <si>
    <t>min. Ladespannung</t>
  </si>
  <si>
    <t>0,1-0,5</t>
  </si>
  <si>
    <t>Ladestrom / Kapazität</t>
  </si>
  <si>
    <t>Leistung = elektr. Energie, die pro Zeiteinheit entnommen wird [W], P= U*I, W=1/2*C*U*U</t>
  </si>
  <si>
    <t>I = dQ/dt = C * dU / dt, falls C ist konstant</t>
  </si>
  <si>
    <t>Energieinhalt W [Ws], 1 Wattsekunde = 1 Joule = Ladung Q = C * U, C = elektr. Kapazität [Farad] = As/V, 1 Farad bringt 1 Sekunde lang einen Strom von 1 Ampere und entlädt sich dabei um 1 Volt</t>
  </si>
  <si>
    <t>Batterie Kapazität [Ah]</t>
  </si>
  <si>
    <t>Batterie Kapazität [As]</t>
  </si>
  <si>
    <t>elektr. Kapazität C [F] = [As/V]</t>
  </si>
  <si>
    <t>Entladungsspannung dU [V]</t>
  </si>
  <si>
    <t>Entladungszeit dt [s]</t>
  </si>
  <si>
    <t>Strom [A] = C * dU / dt</t>
  </si>
  <si>
    <t>elektr. Ladung = Kapazität Q [Ah], nicht zu verwechseln mit [C] = elektr. Kapazität</t>
  </si>
  <si>
    <t>Ein Goldcap mit 10F und geladen bei 5V hat eine Kapazität von 50 As: 10 As/V * 5V = 50 As</t>
  </si>
  <si>
    <t>Verbrauch [Wh]</t>
  </si>
  <si>
    <t>dV von voll nach leer [V]</t>
  </si>
  <si>
    <t>Entladung pro h [V]</t>
  </si>
  <si>
    <t>Batterienennspannung [V]</t>
  </si>
  <si>
    <t>Entladestrom [A] bei Batterienennspannung</t>
  </si>
  <si>
    <t>Entladezeit [Tage}</t>
  </si>
  <si>
    <t>Entladezeit [Wochen}</t>
  </si>
  <si>
    <t>Differenz [V]</t>
  </si>
  <si>
    <t>Differenz [h]</t>
  </si>
  <si>
    <t>Entladezeit [h} bis Restkapazität [%]</t>
  </si>
  <si>
    <t>Entladeende [V]</t>
  </si>
  <si>
    <t>Entladeende Stunden [h]</t>
  </si>
  <si>
    <t>Entladezeitpunkt</t>
  </si>
  <si>
    <t>Laufzeit [s]</t>
  </si>
  <si>
    <t>Laufzeit [h]</t>
  </si>
  <si>
    <t>Leistung [Ah]</t>
  </si>
  <si>
    <t>Leistung [mAh]</t>
  </si>
  <si>
    <t>Stromaufnahme eVM [A]</t>
  </si>
  <si>
    <t>Ladezustand</t>
  </si>
  <si>
    <t>fette Zellen sind Eingabewerte:</t>
  </si>
  <si>
    <t>Kapazität der Batterie [Ah]</t>
  </si>
  <si>
    <t>Entladezeitpunkt Anfang</t>
  </si>
  <si>
    <t>Entladezeitpunkt Ende</t>
  </si>
  <si>
    <t>Endladespannung Anfang [V]</t>
  </si>
  <si>
    <t>Endladespannung Ende [V]</t>
  </si>
  <si>
    <t>Entladeende Tage [d]</t>
  </si>
  <si>
    <t>Entladeende Wochen [w]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</si>
</sst>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_ ;[Red]\-#,##0\ "/>
    <numFmt numFmtId="174" formatCode="#,##0.000_ ;[Red]\-#,##0.000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"/>
    <numFmt numFmtId="179" formatCode="0.0000"/>
    <numFmt numFmtId="180" formatCode="d/m/yy\ h:mm"/>
    <numFmt numFmtId="181" formatCode="#,##0.000;[Red]#,##0.000"/>
    <numFmt numFmtId="182" formatCode="#,##0.0_ ;[Red]\-#,##0.0\ "/>
  </numFmts>
  <fonts count="6">
    <font>
      <sz val="10"/>
      <name val="Arial"/>
      <family val="0"/>
    </font>
    <font>
      <sz val="10"/>
      <name val="Arial Unicode MS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9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2" fontId="0" fillId="0" borderId="5" xfId="0" applyNumberFormat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8" fontId="0" fillId="2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2" borderId="0" xfId="0" applyNumberFormat="1" applyFont="1" applyFill="1" applyAlignment="1">
      <alignment/>
    </xf>
    <xf numFmtId="172" fontId="0" fillId="0" borderId="7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5" fillId="0" borderId="0" xfId="0" applyFont="1" applyAlignment="1">
      <alignment/>
    </xf>
    <xf numFmtId="182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2">
      <selection activeCell="K39" sqref="K39"/>
    </sheetView>
  </sheetViews>
  <sheetFormatPr defaultColWidth="11.421875" defaultRowHeight="12.75"/>
  <cols>
    <col min="1" max="1" width="13.421875" style="0" customWidth="1"/>
    <col min="2" max="2" width="7.7109375" style="0" customWidth="1"/>
    <col min="3" max="3" width="10.140625" style="0" customWidth="1"/>
    <col min="4" max="4" width="13.28125" style="0" bestFit="1" customWidth="1"/>
    <col min="7" max="7" width="13.28125" style="0" bestFit="1" customWidth="1"/>
    <col min="8" max="10" width="12.28125" style="0" bestFit="1" customWidth="1"/>
  </cols>
  <sheetData>
    <row r="1" spans="1:4" s="1" customFormat="1" ht="12.75">
      <c r="A1" s="2"/>
      <c r="B1" s="37" t="s">
        <v>3</v>
      </c>
      <c r="C1" s="38"/>
      <c r="D1" s="39"/>
    </row>
    <row r="2" spans="1:4" ht="38.25">
      <c r="A2" s="9" t="s">
        <v>40</v>
      </c>
      <c r="B2" s="9" t="s">
        <v>2</v>
      </c>
      <c r="C2" s="10" t="s">
        <v>1</v>
      </c>
      <c r="D2" s="9" t="s">
        <v>0</v>
      </c>
    </row>
    <row r="3" spans="1:4" ht="25.5">
      <c r="A3" s="9"/>
      <c r="B3" s="9" t="s">
        <v>5</v>
      </c>
      <c r="C3" s="10"/>
      <c r="D3" s="9" t="s">
        <v>4</v>
      </c>
    </row>
    <row r="4" spans="1:4" ht="12.75">
      <c r="A4" s="7">
        <v>1</v>
      </c>
      <c r="B4" s="5">
        <v>12.7</v>
      </c>
      <c r="C4" s="3">
        <v>12.85</v>
      </c>
      <c r="D4" s="5">
        <v>12.8</v>
      </c>
    </row>
    <row r="5" spans="1:4" ht="12.75">
      <c r="A5" s="7">
        <v>0.75</v>
      </c>
      <c r="B5" s="5">
        <v>12.4</v>
      </c>
      <c r="C5" s="3">
        <v>12.65</v>
      </c>
      <c r="D5" s="5">
        <v>12.6</v>
      </c>
    </row>
    <row r="6" spans="1:4" ht="12.75">
      <c r="A6" s="7">
        <v>0.5</v>
      </c>
      <c r="B6" s="5">
        <v>12.2</v>
      </c>
      <c r="C6" s="3">
        <v>12.35</v>
      </c>
      <c r="D6" s="5">
        <v>12.3</v>
      </c>
    </row>
    <row r="7" spans="1:4" ht="12.75">
      <c r="A7" s="7">
        <v>0.25</v>
      </c>
      <c r="B7" s="5">
        <v>12</v>
      </c>
      <c r="C7" s="3">
        <v>12</v>
      </c>
      <c r="D7" s="5">
        <v>12</v>
      </c>
    </row>
    <row r="8" spans="1:4" ht="12.75">
      <c r="A8" s="8">
        <v>0</v>
      </c>
      <c r="B8" s="6">
        <v>11.8</v>
      </c>
      <c r="C8" s="4">
        <v>11.8</v>
      </c>
      <c r="D8" s="6">
        <v>11.8</v>
      </c>
    </row>
    <row r="9" spans="1:4" ht="25.5">
      <c r="A9" s="9" t="s">
        <v>6</v>
      </c>
      <c r="B9" s="11">
        <v>13.5</v>
      </c>
      <c r="C9" s="12">
        <v>13.8</v>
      </c>
      <c r="D9" s="11">
        <v>13.8</v>
      </c>
    </row>
    <row r="10" spans="1:4" ht="25.5">
      <c r="A10" s="9" t="s">
        <v>8</v>
      </c>
      <c r="B10" s="11">
        <v>14.8</v>
      </c>
      <c r="C10" s="12">
        <v>14.4</v>
      </c>
      <c r="D10" s="11">
        <v>14.4</v>
      </c>
    </row>
    <row r="11" spans="1:4" ht="25.5">
      <c r="A11" s="9" t="s">
        <v>7</v>
      </c>
      <c r="B11" s="11">
        <v>14.8</v>
      </c>
      <c r="C11" s="12">
        <v>14.8</v>
      </c>
      <c r="D11" s="11">
        <v>14.8</v>
      </c>
    </row>
    <row r="12" spans="1:4" ht="25.5">
      <c r="A12" s="9" t="s">
        <v>10</v>
      </c>
      <c r="B12" s="11" t="s">
        <v>9</v>
      </c>
      <c r="C12" s="11" t="s">
        <v>9</v>
      </c>
      <c r="D12" s="11" t="s">
        <v>9</v>
      </c>
    </row>
    <row r="14" ht="12.75">
      <c r="A14" s="13" t="s">
        <v>20</v>
      </c>
    </row>
    <row r="15" ht="12.75">
      <c r="A15" s="13" t="s">
        <v>13</v>
      </c>
    </row>
    <row r="16" ht="12.75">
      <c r="A16" s="13" t="s">
        <v>11</v>
      </c>
    </row>
    <row r="17" ht="12.75">
      <c r="A17" s="13" t="s">
        <v>12</v>
      </c>
    </row>
    <row r="18" ht="12.75">
      <c r="A18" s="13"/>
    </row>
    <row r="19" spans="1:4" ht="12.75">
      <c r="A19" s="13" t="s">
        <v>14</v>
      </c>
      <c r="D19" s="14">
        <v>100</v>
      </c>
    </row>
    <row r="20" spans="1:4" ht="12.75">
      <c r="A20" s="13" t="s">
        <v>15</v>
      </c>
      <c r="D20" s="14">
        <f>D19*3600</f>
        <v>360000</v>
      </c>
    </row>
    <row r="21" spans="1:4" ht="12.75">
      <c r="A21" s="13" t="s">
        <v>18</v>
      </c>
      <c r="D21" s="14">
        <v>3600</v>
      </c>
    </row>
    <row r="22" spans="1:4" ht="12.75">
      <c r="A22" s="13" t="s">
        <v>17</v>
      </c>
      <c r="D22" s="15">
        <v>0.001</v>
      </c>
    </row>
    <row r="23" spans="1:4" ht="12.75">
      <c r="A23" s="13" t="s">
        <v>16</v>
      </c>
      <c r="D23" s="14">
        <f>D20/D21/D22</f>
        <v>100000</v>
      </c>
    </row>
    <row r="24" spans="1:4" ht="12.75">
      <c r="A24" s="13" t="s">
        <v>19</v>
      </c>
      <c r="D24" s="14">
        <f>D23*D22</f>
        <v>100</v>
      </c>
    </row>
    <row r="25" ht="12.75">
      <c r="D25" s="14"/>
    </row>
    <row r="26" spans="1:4" ht="12.75">
      <c r="A26" s="16" t="s">
        <v>21</v>
      </c>
      <c r="D26" s="14"/>
    </row>
    <row r="27" spans="1:4" ht="12.75">
      <c r="A27" s="16"/>
      <c r="D27" s="14"/>
    </row>
    <row r="28" ht="12.75">
      <c r="D28" s="14"/>
    </row>
    <row r="29" spans="1:4" ht="12.75">
      <c r="A29" s="40" t="s">
        <v>41</v>
      </c>
      <c r="D29" s="14"/>
    </row>
    <row r="31" spans="1:10" ht="12.75">
      <c r="A31" t="s">
        <v>42</v>
      </c>
      <c r="E31" s="17">
        <v>100</v>
      </c>
      <c r="F31" s="17">
        <v>95</v>
      </c>
      <c r="G31" s="17">
        <v>95</v>
      </c>
      <c r="H31" s="17">
        <v>95</v>
      </c>
      <c r="I31" s="17">
        <v>95</v>
      </c>
      <c r="J31" s="17">
        <v>95</v>
      </c>
    </row>
    <row r="32" spans="1:10" ht="12.75">
      <c r="A32" t="s">
        <v>25</v>
      </c>
      <c r="E32" s="18">
        <v>12</v>
      </c>
      <c r="F32" s="18">
        <v>12</v>
      </c>
      <c r="G32" s="18">
        <v>12</v>
      </c>
      <c r="H32" s="18">
        <v>12</v>
      </c>
      <c r="I32" s="18">
        <v>12</v>
      </c>
      <c r="J32" s="18">
        <v>12</v>
      </c>
    </row>
    <row r="33" spans="1:10" ht="12.75">
      <c r="A33" t="s">
        <v>22</v>
      </c>
      <c r="E33" s="19">
        <f aca="true" t="shared" si="0" ref="E33:J33">E32*E31</f>
        <v>1200</v>
      </c>
      <c r="F33" s="19">
        <f t="shared" si="0"/>
        <v>1140</v>
      </c>
      <c r="G33" s="19">
        <f t="shared" si="0"/>
        <v>1140</v>
      </c>
      <c r="H33" s="19">
        <f t="shared" si="0"/>
        <v>1140</v>
      </c>
      <c r="I33" s="19">
        <f t="shared" si="0"/>
        <v>1140</v>
      </c>
      <c r="J33" s="19">
        <f t="shared" si="0"/>
        <v>1140</v>
      </c>
    </row>
    <row r="34" spans="1:10" ht="12.75">
      <c r="A34" t="s">
        <v>26</v>
      </c>
      <c r="E34" s="18">
        <v>1</v>
      </c>
      <c r="F34" s="33">
        <v>0.1</v>
      </c>
      <c r="G34" s="33">
        <v>0.22</v>
      </c>
      <c r="H34" s="33">
        <v>0.17</v>
      </c>
      <c r="I34" s="33">
        <v>0.16</v>
      </c>
      <c r="J34" s="33">
        <v>0.16</v>
      </c>
    </row>
    <row r="35" spans="1:10" ht="12.75">
      <c r="A35" t="s">
        <v>31</v>
      </c>
      <c r="D35" s="27">
        <v>0</v>
      </c>
      <c r="E35" s="21">
        <f aca="true" t="shared" si="1" ref="E35:J35">E31/E34*(1-$D35)</f>
        <v>100</v>
      </c>
      <c r="F35" s="21">
        <f t="shared" si="1"/>
        <v>950</v>
      </c>
      <c r="G35" s="21">
        <f t="shared" si="1"/>
        <v>431.8181818181818</v>
      </c>
      <c r="H35" s="21">
        <f t="shared" si="1"/>
        <v>558.8235294117646</v>
      </c>
      <c r="I35" s="21">
        <f t="shared" si="1"/>
        <v>593.75</v>
      </c>
      <c r="J35" s="21">
        <f t="shared" si="1"/>
        <v>593.75</v>
      </c>
    </row>
    <row r="36" spans="1:10" ht="12.75">
      <c r="A36" t="s">
        <v>27</v>
      </c>
      <c r="E36" s="20">
        <f aca="true" t="shared" si="2" ref="E36:J36">E35/24</f>
        <v>4.166666666666667</v>
      </c>
      <c r="F36" s="20">
        <f t="shared" si="2"/>
        <v>39.583333333333336</v>
      </c>
      <c r="G36" s="20">
        <f t="shared" si="2"/>
        <v>17.992424242424242</v>
      </c>
      <c r="H36" s="20">
        <f t="shared" si="2"/>
        <v>23.284313725490193</v>
      </c>
      <c r="I36" s="20">
        <f t="shared" si="2"/>
        <v>24.739583333333332</v>
      </c>
      <c r="J36" s="20">
        <f t="shared" si="2"/>
        <v>24.739583333333332</v>
      </c>
    </row>
    <row r="37" spans="1:10" ht="12.75">
      <c r="A37" t="s">
        <v>28</v>
      </c>
      <c r="E37" s="24">
        <f aca="true" t="shared" si="3" ref="E37:J37">E36/7</f>
        <v>0.5952380952380952</v>
      </c>
      <c r="F37" s="23">
        <f t="shared" si="3"/>
        <v>5.654761904761905</v>
      </c>
      <c r="G37" s="30">
        <f t="shared" si="3"/>
        <v>2.5703463203463204</v>
      </c>
      <c r="H37" s="30">
        <f t="shared" si="3"/>
        <v>3.326330532212885</v>
      </c>
      <c r="I37" s="30">
        <f t="shared" si="3"/>
        <v>3.5342261904761902</v>
      </c>
      <c r="J37" s="30">
        <f t="shared" si="3"/>
        <v>3.5342261904761902</v>
      </c>
    </row>
    <row r="38" spans="1:10" ht="12.75">
      <c r="A38" t="s">
        <v>23</v>
      </c>
      <c r="D38" s="28">
        <f>13.06-11.8</f>
        <v>1.2599999999999998</v>
      </c>
      <c r="E38" s="25">
        <f aca="true" t="shared" si="4" ref="E38:J38">$D38*(1-$D35)</f>
        <v>1.2599999999999998</v>
      </c>
      <c r="F38" s="25">
        <f t="shared" si="4"/>
        <v>1.2599999999999998</v>
      </c>
      <c r="G38" s="25">
        <f t="shared" si="4"/>
        <v>1.2599999999999998</v>
      </c>
      <c r="H38" s="25">
        <f t="shared" si="4"/>
        <v>1.2599999999999998</v>
      </c>
      <c r="I38" s="25">
        <f t="shared" si="4"/>
        <v>1.2599999999999998</v>
      </c>
      <c r="J38" s="25">
        <f t="shared" si="4"/>
        <v>1.2599999999999998</v>
      </c>
    </row>
    <row r="39" spans="1:10" ht="12.75">
      <c r="A39" t="s">
        <v>24</v>
      </c>
      <c r="E39" s="26">
        <f aca="true" t="shared" si="5" ref="E39:J39">E38/E35</f>
        <v>0.012599999999999998</v>
      </c>
      <c r="F39" s="22">
        <f t="shared" si="5"/>
        <v>0.001326315789473684</v>
      </c>
      <c r="G39" s="22">
        <f t="shared" si="5"/>
        <v>0.002917894736842105</v>
      </c>
      <c r="H39" s="22">
        <f t="shared" si="5"/>
        <v>0.002254736842105263</v>
      </c>
      <c r="I39" s="22">
        <f t="shared" si="5"/>
        <v>0.0021221052631578943</v>
      </c>
      <c r="J39" s="22">
        <f t="shared" si="5"/>
        <v>0.0021221052631578943</v>
      </c>
    </row>
    <row r="41" spans="1:10" ht="12.75">
      <c r="A41" t="s">
        <v>43</v>
      </c>
      <c r="G41" s="29">
        <v>44722.5</v>
      </c>
      <c r="H41" s="29">
        <v>44722.5</v>
      </c>
      <c r="I41" s="29">
        <v>44722.5</v>
      </c>
      <c r="J41" s="29">
        <v>44774.5</v>
      </c>
    </row>
    <row r="42" spans="1:10" ht="12.75">
      <c r="A42" t="s">
        <v>44</v>
      </c>
      <c r="G42" s="29">
        <v>44724.37708333333</v>
      </c>
      <c r="H42" s="29">
        <v>44725.75</v>
      </c>
      <c r="I42" s="29">
        <v>44726.666666666664</v>
      </c>
      <c r="J42" s="29">
        <v>44780.00001157408</v>
      </c>
    </row>
    <row r="43" spans="1:10" ht="12.75">
      <c r="A43" t="s">
        <v>30</v>
      </c>
      <c r="G43" s="1">
        <f>HOUR(G42-G41)+DAY(G42-G41)*24</f>
        <v>45</v>
      </c>
      <c r="H43" s="1">
        <f>HOUR(H42-H41)+DAY(H42-H41)*24</f>
        <v>78</v>
      </c>
      <c r="I43" s="1">
        <f>HOUR(I42-I41)+DAY(I42-I41)*24</f>
        <v>100</v>
      </c>
      <c r="J43" s="1">
        <f>HOUR(J42-J41)+DAY(J42-J41)*24</f>
        <v>132</v>
      </c>
    </row>
    <row r="44" spans="1:10" ht="12.75">
      <c r="A44" t="s">
        <v>45</v>
      </c>
      <c r="G44" s="18">
        <v>13.06</v>
      </c>
      <c r="H44" s="18">
        <v>13.06</v>
      </c>
      <c r="I44" s="18">
        <v>13.06</v>
      </c>
      <c r="J44" s="18">
        <v>12.89</v>
      </c>
    </row>
    <row r="45" spans="1:10" ht="12.75">
      <c r="A45" t="s">
        <v>46</v>
      </c>
      <c r="G45" s="18">
        <v>12.93</v>
      </c>
      <c r="H45" s="18">
        <v>12.88</v>
      </c>
      <c r="I45" s="18">
        <v>12.852</v>
      </c>
      <c r="J45" s="18">
        <v>12.8</v>
      </c>
    </row>
    <row r="46" spans="1:10" ht="12.75">
      <c r="A46" t="s">
        <v>29</v>
      </c>
      <c r="G46">
        <f>G44-G45</f>
        <v>0.13000000000000078</v>
      </c>
      <c r="H46">
        <f>H44-H45</f>
        <v>0.17999999999999972</v>
      </c>
      <c r="I46">
        <f>I44-I45</f>
        <v>0.20800000000000018</v>
      </c>
      <c r="J46">
        <f>J44-J45</f>
        <v>0.08999999999999986</v>
      </c>
    </row>
    <row r="47" spans="1:10" ht="12.75">
      <c r="A47" t="s">
        <v>24</v>
      </c>
      <c r="E47" s="32"/>
      <c r="G47" s="22">
        <f>G46/G43</f>
        <v>0.002888888888888906</v>
      </c>
      <c r="H47" s="22">
        <f>H46/H43</f>
        <v>0.002307692307692304</v>
      </c>
      <c r="I47" s="22">
        <f>I46/I43</f>
        <v>0.002080000000000002</v>
      </c>
      <c r="J47" s="22">
        <f>J46/J43</f>
        <v>0.0006818181818181808</v>
      </c>
    </row>
    <row r="48" spans="1:10" ht="12.75">
      <c r="A48" t="s">
        <v>32</v>
      </c>
      <c r="G48" s="18">
        <v>12.6</v>
      </c>
      <c r="H48" s="18">
        <v>12.6</v>
      </c>
      <c r="I48" s="18">
        <v>12.6</v>
      </c>
      <c r="J48" s="18">
        <v>12</v>
      </c>
    </row>
    <row r="49" spans="1:10" s="41" customFormat="1" ht="12.75">
      <c r="A49" s="41" t="s">
        <v>33</v>
      </c>
      <c r="G49" s="41">
        <f>(G44-G48)/G47</f>
        <v>159.23076923076857</v>
      </c>
      <c r="H49" s="41">
        <f>(H44-H48)/H47</f>
        <v>199.33333333333402</v>
      </c>
      <c r="I49" s="41">
        <f>(I44-I48)/I47</f>
        <v>221.15384615384636</v>
      </c>
      <c r="J49" s="41">
        <f>(J44-J48)/J47</f>
        <v>1305.3333333333362</v>
      </c>
    </row>
    <row r="50" spans="1:10" s="41" customFormat="1" ht="12.75">
      <c r="A50" s="41" t="s">
        <v>47</v>
      </c>
      <c r="G50" s="41">
        <f>G49/24</f>
        <v>6.6346153846153575</v>
      </c>
      <c r="H50" s="41">
        <f>H49/24</f>
        <v>8.305555555555584</v>
      </c>
      <c r="I50" s="41">
        <f>I49/24</f>
        <v>9.214743589743598</v>
      </c>
      <c r="J50" s="41">
        <f>J49/24</f>
        <v>54.38888888888901</v>
      </c>
    </row>
    <row r="51" spans="1:10" s="41" customFormat="1" ht="12.75">
      <c r="A51" s="41" t="s">
        <v>48</v>
      </c>
      <c r="G51" s="41">
        <f>G50/7</f>
        <v>0.9478021978021939</v>
      </c>
      <c r="H51" s="41">
        <f>H50/7</f>
        <v>1.1865079365079405</v>
      </c>
      <c r="I51" s="41">
        <f>I50/7</f>
        <v>1.3163919413919427</v>
      </c>
      <c r="J51" s="41">
        <f>J50/7</f>
        <v>7.769841269841287</v>
      </c>
    </row>
    <row r="52" spans="1:10" ht="12.75">
      <c r="A52" t="s">
        <v>34</v>
      </c>
      <c r="G52" s="31">
        <f>G41+G49/24</f>
        <v>44729.13461538462</v>
      </c>
      <c r="H52" s="31">
        <f>H41+H49/24</f>
        <v>44730.805555555555</v>
      </c>
      <c r="I52" s="31">
        <f>I41+I49/24</f>
        <v>44731.71474358974</v>
      </c>
      <c r="J52" s="31">
        <f>J41+J49/24</f>
        <v>44828.88888888889</v>
      </c>
    </row>
    <row r="56" spans="1:4" ht="12.75">
      <c r="A56" t="s">
        <v>39</v>
      </c>
      <c r="D56" s="34">
        <v>0.2</v>
      </c>
    </row>
    <row r="57" spans="1:4" ht="12.75">
      <c r="A57" t="s">
        <v>35</v>
      </c>
      <c r="D57" s="18">
        <v>7</v>
      </c>
    </row>
    <row r="58" spans="1:4" ht="12.75">
      <c r="A58" t="s">
        <v>36</v>
      </c>
      <c r="D58" s="35">
        <f>D57/3600</f>
        <v>0.0019444444444444444</v>
      </c>
    </row>
    <row r="59" spans="1:4" ht="12.75">
      <c r="A59" t="s">
        <v>37</v>
      </c>
      <c r="D59" s="35">
        <f>D58*D56</f>
        <v>0.0003888888888888889</v>
      </c>
    </row>
    <row r="60" spans="1:4" ht="12.75">
      <c r="A60" t="s">
        <v>38</v>
      </c>
      <c r="D60" s="36">
        <f>D59*1000</f>
        <v>0.3888888888888889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1996-10-17T05:27:31Z</dcterms:created>
  <dcterms:modified xsi:type="dcterms:W3CDTF">2022-08-08T07:17:31Z</dcterms:modified>
  <cp:category/>
  <cp:version/>
  <cp:contentType/>
  <cp:contentStatus/>
</cp:coreProperties>
</file>